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izabeth\Dropbox (ObservatoryData)\RESEARCH\DATA_exoplanets\20180604_06in_TIC110981024\prep\"/>
    </mc:Choice>
  </mc:AlternateContent>
  <bookViews>
    <workbookView xWindow="0" yWindow="0" windowWidth="24000" windowHeight="14145"/>
  </bookViews>
  <sheets>
    <sheet name="06in" sheetId="1" r:id="rId1"/>
    <sheet name="links" sheetId="3" r:id="rId2"/>
    <sheet name="dropdown_options" sheetId="2" r:id="rId3"/>
  </sheets>
  <definedNames>
    <definedName name="_xlnm.Print_Area" localSheetId="0">'06in'!$B$1:$I$68</definedName>
  </definedNames>
  <calcPr calcId="162913" iterateDelta="1E-4"/>
</workbook>
</file>

<file path=xl/calcChain.xml><?xml version="1.0" encoding="utf-8"?>
<calcChain xmlns="http://schemas.openxmlformats.org/spreadsheetml/2006/main">
  <c r="E44" i="1" l="1"/>
  <c r="D44" i="1"/>
  <c r="D61" i="1" s="1"/>
  <c r="D63" i="1" s="1"/>
  <c r="E43" i="1"/>
  <c r="D43" i="1"/>
  <c r="D22" i="1"/>
  <c r="D20" i="1"/>
  <c r="D12" i="1"/>
</calcChain>
</file>

<file path=xl/sharedStrings.xml><?xml version="1.0" encoding="utf-8"?>
<sst xmlns="http://schemas.openxmlformats.org/spreadsheetml/2006/main" count="136" uniqueCount="122">
  <si>
    <t>Observer:</t>
  </si>
  <si>
    <t>Ingress:</t>
  </si>
  <si>
    <t>Egress:</t>
  </si>
  <si>
    <t>Exoplanet:</t>
  </si>
  <si>
    <t>RA:</t>
  </si>
  <si>
    <t>Dec:</t>
  </si>
  <si>
    <t>Readout noise (e-):</t>
  </si>
  <si>
    <t>Gain (e-/ADU):</t>
  </si>
  <si>
    <t>Dark current (e-/pixel/sec):</t>
  </si>
  <si>
    <t>Period (days):</t>
  </si>
  <si>
    <t>Aperture (mm):</t>
  </si>
  <si>
    <t>Focal length (mm):</t>
  </si>
  <si>
    <t>Image scale (arcsec/pixel):</t>
  </si>
  <si>
    <t>FOV (arcmin):</t>
  </si>
  <si>
    <t>Initial Settings:</t>
  </si>
  <si>
    <t>Final Settings:</t>
  </si>
  <si>
    <t xml:space="preserve">     Aperture radius:</t>
  </si>
  <si>
    <t xml:space="preserve">     Inner annulus radius:</t>
  </si>
  <si>
    <t xml:space="preserve">     Outer annulus radius:</t>
  </si>
  <si>
    <t>FWHM (arcseconds):</t>
  </si>
  <si>
    <t xml:space="preserve">     FWHM pixel multiplier:</t>
  </si>
  <si>
    <t>FWHM (pixels):</t>
  </si>
  <si>
    <t>Date of Observation (UT):</t>
  </si>
  <si>
    <t xml:space="preserve"> </t>
  </si>
  <si>
    <t>X</t>
  </si>
  <si>
    <t>Y</t>
  </si>
  <si>
    <t>Exposure time (secs):</t>
  </si>
  <si>
    <t>(click here)</t>
  </si>
  <si>
    <t>Host Star/Exoplanet Information:</t>
  </si>
  <si>
    <t>Item</t>
  </si>
  <si>
    <t>Limb darkening coefficients:</t>
  </si>
  <si>
    <t xml:space="preserve">    Quadratic LD u1:</t>
  </si>
  <si>
    <t xml:space="preserve">    Quadratic LD u2:</t>
  </si>
  <si>
    <t>Observing Location:</t>
  </si>
  <si>
    <t xml:space="preserve">     Latitude:</t>
  </si>
  <si>
    <t xml:space="preserve">     Longitude:</t>
  </si>
  <si>
    <t>Predicted midpoint:</t>
  </si>
  <si>
    <t>minutes</t>
  </si>
  <si>
    <t>Filter used:</t>
  </si>
  <si>
    <t>Make/model of CCD Camera:</t>
  </si>
  <si>
    <t>Link to Reference Paper (optional):</t>
  </si>
  <si>
    <t>V mag:</t>
  </si>
  <si>
    <t>Suggested range of comp stars:</t>
  </si>
  <si>
    <t>Approximate difference:</t>
  </si>
  <si>
    <t xml:space="preserve">     Altitude (m):</t>
  </si>
  <si>
    <t xml:space="preserve"> Tmid HJD</t>
  </si>
  <si>
    <t>from time conv page</t>
  </si>
  <si>
    <t>76 57 21.50</t>
  </si>
  <si>
    <t>39 00 07.50</t>
  </si>
  <si>
    <t>exoplanets.org/</t>
  </si>
  <si>
    <t>Comment</t>
  </si>
  <si>
    <t>Input</t>
  </si>
  <si>
    <t>Date /Time Information:</t>
  </si>
  <si>
    <t>astroutils.astronomy.ohio-state.edu/time/</t>
  </si>
  <si>
    <t>time standard:</t>
  </si>
  <si>
    <t>units</t>
  </si>
  <si>
    <t>additional notes</t>
  </si>
  <si>
    <t>Telescope make/model/type:</t>
  </si>
  <si>
    <t>Equipment Information:</t>
  </si>
  <si>
    <t>Observation Information:</t>
  </si>
  <si>
    <t># of science images (total):</t>
  </si>
  <si>
    <t># not used:</t>
  </si>
  <si>
    <t># used:</t>
  </si>
  <si>
    <t>Analysis Information:</t>
  </si>
  <si>
    <t>astroutils.astronomy.ohio-state.edu/exofast/limbdark.shtml</t>
  </si>
  <si>
    <t>6a</t>
  </si>
  <si>
    <t>8a</t>
  </si>
  <si>
    <t>10a</t>
  </si>
  <si>
    <t>11a</t>
  </si>
  <si>
    <t>25a</t>
  </si>
  <si>
    <t>25b</t>
  </si>
  <si>
    <t>33a</t>
  </si>
  <si>
    <t>34a</t>
  </si>
  <si>
    <t>non-linear point (ADUs):</t>
  </si>
  <si>
    <t>unbinned</t>
  </si>
  <si>
    <t>No. of pixels:</t>
  </si>
  <si>
    <t>Pixel size (microns):</t>
  </si>
  <si>
    <t>Binning used:</t>
  </si>
  <si>
    <t>var2.astro.cz/ETD/predictions.php</t>
  </si>
  <si>
    <t>target details:</t>
  </si>
  <si>
    <t>time conversion:</t>
  </si>
  <si>
    <t>limb darkening:</t>
  </si>
  <si>
    <t>Elong:</t>
  </si>
  <si>
    <t>283 02 38.5</t>
  </si>
  <si>
    <t>DD</t>
  </si>
  <si>
    <t>HMS</t>
  </si>
  <si>
    <t>13a</t>
  </si>
  <si>
    <t>SBIG ST-10XME</t>
  </si>
  <si>
    <t>AP 6" refractor</t>
  </si>
  <si>
    <t>why not used ==&gt;</t>
  </si>
  <si>
    <r>
      <t>R</t>
    </r>
    <r>
      <rPr>
        <vertAlign val="subscript"/>
        <sz val="12"/>
        <color theme="1"/>
        <rFont val="Calibri"/>
        <family val="2"/>
        <scheme val="minor"/>
      </rPr>
      <t>*</t>
    </r>
    <r>
      <rPr>
        <sz val="12"/>
        <color theme="1"/>
        <rFont val="Calibri"/>
        <family val="2"/>
        <scheme val="minor"/>
      </rPr>
      <t>:</t>
    </r>
  </si>
  <si>
    <r>
      <t>T</t>
    </r>
    <r>
      <rPr>
        <vertAlign val="subscript"/>
        <sz val="12"/>
        <color theme="1"/>
        <rFont val="Calibri"/>
        <family val="2"/>
        <scheme val="minor"/>
      </rPr>
      <t xml:space="preserve"> eff</t>
    </r>
    <r>
      <rPr>
        <sz val="12"/>
        <color theme="1"/>
        <rFont val="Calibri"/>
        <family val="2"/>
        <scheme val="minor"/>
      </rPr>
      <t xml:space="preserve"> :</t>
    </r>
  </si>
  <si>
    <t>drop down options</t>
  </si>
  <si>
    <t>time standard</t>
  </si>
  <si>
    <t>HJD_UTC</t>
  </si>
  <si>
    <t>BJD_TDB</t>
  </si>
  <si>
    <t>filters</t>
  </si>
  <si>
    <r>
      <t>Model fit midpoint (T</t>
    </r>
    <r>
      <rPr>
        <vertAlign val="subscript"/>
        <sz val="12"/>
        <color theme="1"/>
        <rFont val="Calibri"/>
        <family val="2"/>
        <scheme val="minor"/>
      </rPr>
      <t>c</t>
    </r>
    <r>
      <rPr>
        <sz val="12"/>
        <color theme="1"/>
        <rFont val="Calibri"/>
        <family val="2"/>
        <scheme val="minor"/>
      </rPr>
      <t>):</t>
    </r>
  </si>
  <si>
    <t>instructions</t>
  </si>
  <si>
    <t>Use the website to find the needed info and copy/paste the values (as text only).</t>
  </si>
  <si>
    <t>Enter your site coordinates as dd mm ss.s in Column D and the decimal coordinates in Col E.</t>
  </si>
  <si>
    <t>Enter your equipment information. A sample set of values is input already.</t>
  </si>
  <si>
    <t>After observing, fill this in.</t>
  </si>
  <si>
    <t>To get the Ingress and Egress, COPY the start, mid, end times from the (ETD or other) prediction (see sample right) over to the utility (use the UTC2BJD applet). Format as YYYY MM DD HH MM SS, with each one on a line (left box on page). Use your location information (below) and the star coordinates (above) in the form on the right side (of page).</t>
  </si>
  <si>
    <t>SAMPLE:</t>
  </si>
  <si>
    <t>If observing a known exoplanet transit, go to  the webpage and select the planet, fill in the T(eff) (top of sheet), and which filter you used to get the Limb Darkening u1 and u2 values.
The initial FWHM settings (rows 33-36) are retrieved from AIJ by opening an image, clicking on a star, and then under "Analyse," select "plot seeing profile." Record the actual settings used in rows 37-39.</t>
  </si>
  <si>
    <t>predictions:</t>
  </si>
  <si>
    <t>required</t>
  </si>
  <si>
    <t>optional</t>
  </si>
  <si>
    <t>BJD-TDB</t>
  </si>
  <si>
    <t>from Czech pred page (see sample)</t>
  </si>
  <si>
    <t>pre-filled</t>
  </si>
  <si>
    <t>COLOR CODE</t>
  </si>
  <si>
    <t>post-obs</t>
  </si>
  <si>
    <t>TIC 110981024</t>
  </si>
  <si>
    <t>TYC 2129-2170-1</t>
  </si>
  <si>
    <t>E. Warner</t>
  </si>
  <si>
    <t>19:26:45.94 </t>
  </si>
  <si>
    <t>+25:08:28.3</t>
  </si>
  <si>
    <t>45s</t>
  </si>
  <si>
    <t>Sloan r'</t>
  </si>
  <si>
    <t>11.43 Simbad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</si>
</sst>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
    <numFmt numFmtId="166" formatCode="0.0000000000"/>
    <numFmt numFmtId="167" formatCode="0.0000"/>
  </numFmts>
  <fonts count="27" x14ac:knownFonts="1">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u/>
      <sz val="12"/>
      <color theme="10"/>
      <name val="Calibri"/>
      <family val="2"/>
      <scheme val="minor"/>
    </font>
    <font>
      <vertAlign val="subscript"/>
      <sz val="12"/>
      <color theme="1"/>
      <name val="Calibri"/>
      <family val="2"/>
      <scheme val="minor"/>
    </font>
    <font>
      <sz val="12"/>
      <color rgb="FF000000"/>
      <name val="Calibri"/>
      <family val="2"/>
      <scheme val="minor"/>
    </font>
    <font>
      <b/>
      <u/>
      <sz val="12"/>
      <color theme="1"/>
      <name val="Calibri"/>
      <family val="2"/>
      <scheme val="minor"/>
    </font>
    <font>
      <sz val="12"/>
      <name val="Calibri"/>
      <family val="2"/>
      <scheme val="minor"/>
    </font>
    <font>
      <i/>
      <sz val="12"/>
      <color theme="1"/>
      <name val="Calibri"/>
      <family val="2"/>
      <scheme val="minor"/>
    </font>
    <font>
      <sz val="10"/>
      <name val="Arial"/>
      <family val="2"/>
    </font>
    <font>
      <u/>
      <sz val="10"/>
      <color indexed="12"/>
      <name val="Arial"/>
      <family val="2"/>
    </font>
    <font>
      <b/>
      <sz val="10"/>
      <color theme="1"/>
      <name val="Calibri"/>
      <family val="2"/>
      <scheme val="minor"/>
    </font>
    <font>
      <sz val="10"/>
      <color theme="1"/>
      <name val="Calibri"/>
      <family val="2"/>
      <scheme val="minor"/>
    </font>
    <font>
      <b/>
      <sz val="16"/>
      <color theme="1"/>
      <name val="Calibri"/>
      <family val="2"/>
      <scheme val="minor"/>
    </font>
    <font>
      <b/>
      <u/>
      <sz val="16"/>
      <color rgb="FF000000"/>
      <name val="Calibri"/>
      <family val="2"/>
      <scheme val="minor"/>
    </font>
    <font>
      <b/>
      <u/>
      <sz val="16"/>
      <color theme="1"/>
      <name val="Calibri"/>
      <family val="2"/>
      <scheme val="minor"/>
    </font>
    <font>
      <b/>
      <sz val="12"/>
      <color rgb="FFFF0000"/>
      <name val="Calibri"/>
      <family val="2"/>
      <scheme val="minor"/>
    </font>
    <font>
      <b/>
      <sz val="12"/>
      <color indexed="10"/>
      <name val="Calibri"/>
      <family val="2"/>
      <scheme val="minor"/>
    </font>
    <font>
      <b/>
      <sz val="12"/>
      <color rgb="FF33CC33"/>
      <name val="Calibri"/>
      <family val="2"/>
      <scheme val="minor"/>
    </font>
    <font>
      <i/>
      <sz val="12"/>
      <color indexed="8"/>
      <name val="Calibri"/>
      <family val="2"/>
      <scheme val="minor"/>
    </font>
    <font>
      <sz val="12"/>
      <color rgb="FF0000FF"/>
      <name val="Calibri"/>
      <family val="2"/>
      <scheme val="minor"/>
    </font>
    <font>
      <b/>
      <sz val="12"/>
      <color rgb="FF0000FF"/>
      <name val="Calibri"/>
      <family val="2"/>
      <scheme val="minor"/>
    </font>
    <font>
      <b/>
      <sz val="12"/>
      <color indexed="12"/>
      <name val="Calibri"/>
      <family val="2"/>
      <scheme val="minor"/>
    </font>
    <font>
      <b/>
      <sz val="12"/>
      <color rgb="FFFF9900"/>
      <name val="Calibri"/>
      <family val="2"/>
      <scheme val="minor"/>
    </font>
    <font>
      <b/>
      <sz val="16"/>
      <color rgb="FFFF0000"/>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D8C5FF"/>
        <bgColor indexed="64"/>
      </patternFill>
    </fill>
    <fill>
      <patternFill patternType="solid">
        <fgColor theme="6" tint="0.79998168889431442"/>
        <bgColor indexed="64"/>
      </patternFill>
    </fill>
    <fill>
      <patternFill patternType="solid">
        <fgColor rgb="FFFFF2CC"/>
        <bgColor indexed="64"/>
      </patternFill>
    </fill>
    <fill>
      <patternFill patternType="solid">
        <fgColor rgb="FFD9E1F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double">
        <color rgb="FF7030A0"/>
      </left>
      <right style="double">
        <color rgb="FF7030A0"/>
      </right>
      <top style="double">
        <color rgb="FF7030A0"/>
      </top>
      <bottom/>
      <diagonal/>
    </border>
    <border>
      <left style="double">
        <color rgb="FF7030A0"/>
      </left>
      <right style="double">
        <color rgb="FF7030A0"/>
      </right>
      <top/>
      <bottom/>
      <diagonal/>
    </border>
    <border>
      <left style="double">
        <color rgb="FF7030A0"/>
      </left>
      <right style="double">
        <color rgb="FF7030A0"/>
      </right>
      <top/>
      <bottom style="double">
        <color rgb="FF7030A0"/>
      </bottom>
      <diagonal/>
    </border>
  </borders>
  <cellStyleXfs count="4">
    <xf numFmtId="0" fontId="0" fillId="0" borderId="0"/>
    <xf numFmtId="0" fontId="1" fillId="0" borderId="0" applyNumberFormat="0" applyFill="0" applyBorder="0" applyAlignment="0" applyProtection="0"/>
    <xf numFmtId="0" fontId="11" fillId="0" borderId="0"/>
    <xf numFmtId="0" fontId="12" fillId="0" borderId="0" applyNumberFormat="0" applyFill="0" applyBorder="0" applyAlignment="0" applyProtection="0">
      <alignment vertical="top"/>
      <protection locked="0"/>
    </xf>
  </cellStyleXfs>
  <cellXfs count="102">
    <xf numFmtId="0" fontId="0" fillId="0" borderId="0" xfId="0"/>
    <xf numFmtId="0" fontId="4"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8" fillId="0" borderId="0" xfId="0" applyFont="1" applyFill="1" applyAlignment="1" applyProtection="1">
      <alignment horizontal="center" vertical="center"/>
    </xf>
    <xf numFmtId="0" fontId="2" fillId="0" borderId="2" xfId="0" applyFont="1" applyBorder="1" applyAlignment="1" applyProtection="1">
      <alignment horizontal="center" vertical="center"/>
      <protection locked="0"/>
    </xf>
    <xf numFmtId="0" fontId="2" fillId="0" borderId="0" xfId="0" applyFont="1" applyFill="1" applyAlignment="1" applyProtection="1">
      <alignment horizontal="right" vertical="center"/>
    </xf>
    <xf numFmtId="0" fontId="2" fillId="3" borderId="0" xfId="0" applyFont="1" applyFill="1" applyAlignment="1" applyProtection="1">
      <alignment horizontal="right" vertical="center"/>
    </xf>
    <xf numFmtId="0" fontId="3" fillId="3" borderId="0" xfId="0" applyFont="1" applyFill="1" applyAlignment="1" applyProtection="1">
      <alignment horizontal="right" vertical="center"/>
    </xf>
    <xf numFmtId="0" fontId="2" fillId="2" borderId="2" xfId="0" applyFont="1" applyFill="1" applyBorder="1" applyAlignment="1" applyProtection="1">
      <alignment horizontal="center" vertical="center"/>
      <protection locked="0"/>
    </xf>
    <xf numFmtId="0" fontId="3" fillId="4" borderId="0" xfId="0" applyFont="1" applyFill="1" applyAlignment="1" applyProtection="1">
      <alignment horizontal="right" vertical="center"/>
    </xf>
    <xf numFmtId="0" fontId="2" fillId="4" borderId="0" xfId="0" applyFont="1" applyFill="1" applyAlignment="1" applyProtection="1">
      <alignment horizontal="right" vertical="center"/>
    </xf>
    <xf numFmtId="0" fontId="2" fillId="4" borderId="0" xfId="0" applyFont="1" applyFill="1" applyAlignment="1" applyProtection="1">
      <alignment horizontal="right" vertical="center" wrapText="1"/>
    </xf>
    <xf numFmtId="22" fontId="2" fillId="4" borderId="0" xfId="0" applyNumberFormat="1" applyFont="1" applyFill="1" applyAlignment="1" applyProtection="1">
      <alignment horizontal="right" vertical="center"/>
      <protection locked="0"/>
    </xf>
    <xf numFmtId="14" fontId="2" fillId="0" borderId="2" xfId="0" applyNumberFormat="1" applyFont="1" applyBorder="1" applyAlignment="1" applyProtection="1">
      <alignment horizontal="center" vertical="center"/>
      <protection locked="0"/>
    </xf>
    <xf numFmtId="0" fontId="3" fillId="5" borderId="3" xfId="0"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3" fillId="5" borderId="7"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center" vertical="center"/>
    </xf>
    <xf numFmtId="2" fontId="2" fillId="2" borderId="9" xfId="0" applyNumberFormat="1" applyFont="1" applyFill="1" applyBorder="1" applyAlignment="1" applyProtection="1">
      <alignment horizontal="center" vertical="center"/>
    </xf>
    <xf numFmtId="0" fontId="10" fillId="4" borderId="0" xfId="0" applyFont="1" applyFill="1" applyAlignment="1" applyProtection="1">
      <alignment horizontal="right" vertical="center"/>
    </xf>
    <xf numFmtId="1" fontId="2" fillId="0" borderId="2" xfId="0" applyNumberFormat="1" applyFont="1" applyFill="1" applyBorder="1" applyAlignment="1" applyProtection="1">
      <alignment horizontal="center" vertical="center"/>
    </xf>
    <xf numFmtId="0" fontId="2" fillId="0" borderId="3" xfId="0" applyFont="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xf>
    <xf numFmtId="1" fontId="2" fillId="0" borderId="3"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2" fontId="2" fillId="2" borderId="2" xfId="0" applyNumberFormat="1" applyFont="1" applyFill="1" applyBorder="1" applyAlignment="1" applyProtection="1">
      <alignment horizontal="center" vertical="center"/>
    </xf>
    <xf numFmtId="2" fontId="2" fillId="2" borderId="4" xfId="0" applyNumberFormat="1" applyFont="1" applyFill="1" applyBorder="1" applyAlignment="1" applyProtection="1">
      <alignment horizontal="center" vertical="center"/>
    </xf>
    <xf numFmtId="0" fontId="1" fillId="0" borderId="0" xfId="1" applyFont="1"/>
    <xf numFmtId="0" fontId="1" fillId="0" borderId="0" xfId="1" applyFont="1" applyFill="1" applyAlignment="1" applyProtection="1">
      <alignment horizontal="left" vertical="center"/>
      <protection locked="0"/>
    </xf>
    <xf numFmtId="0" fontId="2" fillId="0" borderId="0" xfId="0" applyFont="1" applyAlignment="1">
      <alignment horizontal="right"/>
    </xf>
    <xf numFmtId="0" fontId="2" fillId="0" borderId="0" xfId="0" applyFont="1" applyAlignment="1">
      <alignment horizontal="right" vertical="center"/>
    </xf>
    <xf numFmtId="0" fontId="2" fillId="0" borderId="0" xfId="0" applyFont="1" applyFill="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0" xfId="1" applyFont="1" applyFill="1" applyAlignment="1" applyProtection="1">
      <alignment horizontal="left" vertical="center"/>
      <protection locked="0"/>
    </xf>
    <xf numFmtId="166" fontId="5" fillId="0" borderId="0" xfId="1" applyNumberFormat="1" applyFont="1" applyAlignment="1" applyProtection="1">
      <alignment horizontal="left" vertical="center"/>
      <protection locked="0"/>
    </xf>
    <xf numFmtId="0" fontId="5" fillId="0" borderId="0" xfId="1" applyFont="1" applyAlignment="1" applyProtection="1">
      <alignment horizontal="left" vertical="center"/>
      <protection locked="0"/>
    </xf>
    <xf numFmtId="0" fontId="9" fillId="0" borderId="3" xfId="1" applyFont="1" applyBorder="1" applyAlignment="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7" fillId="0" borderId="3" xfId="0" applyFont="1" applyBorder="1" applyAlignment="1">
      <alignment horizontal="center" vertical="center"/>
    </xf>
    <xf numFmtId="164" fontId="2" fillId="2" borderId="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65" fontId="2" fillId="2" borderId="1"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2" fontId="2" fillId="0" borderId="0" xfId="0" applyNumberFormat="1" applyFont="1" applyFill="1" applyAlignment="1" applyProtection="1">
      <alignment horizontal="center" vertical="center"/>
    </xf>
    <xf numFmtId="0" fontId="2" fillId="0" borderId="0" xfId="0" applyFont="1" applyAlignment="1">
      <alignment horizontal="center" vertical="center"/>
    </xf>
    <xf numFmtId="166" fontId="5" fillId="7" borderId="0" xfId="1" applyNumberFormat="1" applyFont="1" applyFill="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166" fontId="2" fillId="0" borderId="0" xfId="0" applyNumberFormat="1" applyFont="1" applyAlignment="1" applyProtection="1">
      <alignment horizontal="left" vertical="center"/>
      <protection locked="0"/>
    </xf>
    <xf numFmtId="0" fontId="13" fillId="0" borderId="0" xfId="0" applyFont="1" applyAlignment="1" applyProtection="1">
      <alignment horizontal="center"/>
    </xf>
    <xf numFmtId="0" fontId="2" fillId="0" borderId="0" xfId="0" applyFont="1" applyFill="1" applyAlignment="1" applyProtection="1">
      <alignment horizontal="left" vertical="center"/>
      <protection locked="0"/>
    </xf>
    <xf numFmtId="2" fontId="9" fillId="8" borderId="0" xfId="0" applyNumberFormat="1" applyFont="1" applyFill="1" applyAlignment="1">
      <alignment horizontal="center" vertical="center"/>
    </xf>
    <xf numFmtId="0" fontId="2" fillId="8" borderId="0" xfId="0" applyFont="1" applyFill="1" applyAlignment="1" applyProtection="1">
      <alignment horizontal="center" vertical="center"/>
      <protection locked="0"/>
    </xf>
    <xf numFmtId="166" fontId="2" fillId="8" borderId="0" xfId="0" applyNumberFormat="1" applyFont="1" applyFill="1" applyAlignment="1" applyProtection="1">
      <alignment horizontal="center" vertical="center"/>
      <protection locked="0"/>
    </xf>
    <xf numFmtId="0" fontId="2" fillId="8" borderId="0" xfId="0" applyFont="1" applyFill="1" applyAlignment="1">
      <alignment horizontal="center" vertical="center"/>
    </xf>
    <xf numFmtId="0" fontId="7" fillId="0" borderId="4" xfId="0" applyFont="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pplyProtection="1">
      <alignment horizontal="center" vertical="center"/>
    </xf>
    <xf numFmtId="0" fontId="17" fillId="0" borderId="0" xfId="0" applyFont="1" applyAlignment="1" applyProtection="1">
      <alignment horizontal="center" vertical="center"/>
      <protection locked="0"/>
    </xf>
    <xf numFmtId="0" fontId="17" fillId="8" borderId="0" xfId="0" applyFont="1" applyFill="1" applyAlignment="1" applyProtection="1">
      <alignment horizontal="center" vertical="center"/>
      <protection locked="0"/>
    </xf>
    <xf numFmtId="166" fontId="17" fillId="0" borderId="0" xfId="0" applyNumberFormat="1" applyFont="1" applyAlignment="1" applyProtection="1">
      <alignment horizontal="center" vertical="center"/>
      <protection locked="0"/>
    </xf>
    <xf numFmtId="0" fontId="14" fillId="0" borderId="0" xfId="0" applyFont="1"/>
    <xf numFmtId="0" fontId="7" fillId="0" borderId="10" xfId="0" applyFont="1" applyBorder="1" applyAlignment="1">
      <alignment horizontal="left" vertical="center"/>
    </xf>
    <xf numFmtId="0" fontId="2" fillId="0" borderId="10" xfId="0" applyFont="1" applyBorder="1" applyAlignment="1">
      <alignment horizontal="left" vertical="center"/>
    </xf>
    <xf numFmtId="0" fontId="1" fillId="0" borderId="0" xfId="1" applyAlignment="1" applyProtection="1">
      <alignment horizontal="left" vertical="center"/>
      <protection locked="0"/>
    </xf>
    <xf numFmtId="0" fontId="18" fillId="0" borderId="0" xfId="0" applyFont="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left" vertical="center"/>
      <protection locked="0"/>
    </xf>
    <xf numFmtId="0" fontId="23" fillId="0" borderId="0" xfId="0" applyFont="1" applyAlignment="1" applyProtection="1">
      <alignment horizontal="center" vertical="center"/>
    </xf>
    <xf numFmtId="0" fontId="22" fillId="0" borderId="2" xfId="0" applyFont="1" applyBorder="1" applyAlignment="1">
      <alignment horizontal="center" vertical="center"/>
    </xf>
    <xf numFmtId="0" fontId="22" fillId="0" borderId="1" xfId="0" applyFont="1" applyFill="1" applyBorder="1" applyAlignment="1" applyProtection="1">
      <alignment horizontal="center" vertical="center"/>
      <protection locked="0"/>
    </xf>
    <xf numFmtId="0" fontId="22" fillId="0" borderId="3" xfId="0" applyFont="1" applyBorder="1" applyAlignment="1">
      <alignment horizontal="center" vertical="center"/>
    </xf>
    <xf numFmtId="167" fontId="22" fillId="0" borderId="0" xfId="2" applyNumberFormat="1" applyFont="1" applyAlignment="1">
      <alignment horizontal="center" vertical="center"/>
    </xf>
    <xf numFmtId="0" fontId="22" fillId="0" borderId="2"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protection locked="0"/>
    </xf>
    <xf numFmtId="0" fontId="20" fillId="0" borderId="12" xfId="0" applyFont="1" applyBorder="1" applyAlignment="1">
      <alignment horizontal="center" vertical="center"/>
    </xf>
    <xf numFmtId="0" fontId="19" fillId="0" borderId="12" xfId="0" applyFont="1" applyBorder="1" applyAlignment="1">
      <alignment horizontal="center" vertical="center"/>
    </xf>
    <xf numFmtId="0" fontId="24" fillId="0" borderId="12" xfId="0" applyFont="1" applyBorder="1" applyAlignment="1">
      <alignment horizontal="center" vertical="center"/>
    </xf>
    <xf numFmtId="0" fontId="2" fillId="0" borderId="11" xfId="0"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Alignment="1" applyProtection="1">
      <alignment horizontal="center" vertical="center"/>
    </xf>
    <xf numFmtId="0" fontId="26" fillId="0" borderId="0" xfId="0" applyFont="1" applyAlignment="1" applyProtection="1">
      <alignment horizontal="right" vertical="center"/>
    </xf>
    <xf numFmtId="0" fontId="1" fillId="7" borderId="0" xfId="1" applyFont="1" applyFill="1" applyAlignment="1" applyProtection="1">
      <alignment horizontal="center" vertical="center"/>
      <protection locked="0"/>
    </xf>
    <xf numFmtId="0" fontId="14" fillId="10" borderId="0" xfId="0" applyFont="1" applyFill="1" applyAlignment="1">
      <alignment horizontal="left" vertical="top" wrapText="1"/>
    </xf>
    <xf numFmtId="0" fontId="14" fillId="0" borderId="0" xfId="0" applyFont="1" applyAlignment="1">
      <alignment horizontal="left" vertical="top" wrapText="1"/>
    </xf>
    <xf numFmtId="0" fontId="14" fillId="9" borderId="0" xfId="0" applyFont="1" applyFill="1" applyAlignment="1">
      <alignment horizontal="left" vertical="top"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FF9900"/>
      <color rgb="FF33CC33"/>
      <color rgb="FF0000FF"/>
      <color rgb="FFECE7FF"/>
      <color rgb="FFD8C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609600</xdr:colOff>
      <xdr:row>15</xdr:row>
      <xdr:rowOff>38100</xdr:rowOff>
    </xdr:from>
    <xdr:to>
      <xdr:col>10</xdr:col>
      <xdr:colOff>57150</xdr:colOff>
      <xdr:row>18</xdr:row>
      <xdr:rowOff>80783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3143250"/>
          <a:ext cx="3657600" cy="642758"/>
        </a:xfrm>
        <a:prstGeom prst="rect">
          <a:avLst/>
        </a:prstGeom>
        <a:ln w="12700" cmpd="thickThi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astroutils.astronomy.ohio-state.edu/time/" TargetMode="External"/><Relationship Id="rId7" Type="http://schemas.openxmlformats.org/officeDocument/2006/relationships/printerSettings" Target="../printerSettings/printerSettings1.bin"/><Relationship Id="rId2" Type="http://schemas.openxmlformats.org/officeDocument/2006/relationships/hyperlink" Target="http://exoplanets.org/" TargetMode="External"/><Relationship Id="rId1" Type="http://schemas.openxmlformats.org/officeDocument/2006/relationships/hyperlink" Target="http://exoplanets.org/" TargetMode="External"/><Relationship Id="rId6" Type="http://schemas.openxmlformats.org/officeDocument/2006/relationships/hyperlink" Target="http://astroutils.astronomy.ohio-state.edu/time/" TargetMode="External"/><Relationship Id="rId5" Type="http://schemas.openxmlformats.org/officeDocument/2006/relationships/hyperlink" Target="http://astroutils.astronomy.ohio-state.edu/exofast/limbdark.shtml" TargetMode="External"/><Relationship Id="rId4" Type="http://schemas.openxmlformats.org/officeDocument/2006/relationships/hyperlink" Target="http://astroutils.astronomy.ohio-state.edu/exofast/limbdark.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astroutils.astronomy.ohio-state.edu/exofast/limbdark.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abSelected="1" topLeftCell="A29" workbookViewId="0">
      <selection activeCell="F66" sqref="F66"/>
    </sheetView>
  </sheetViews>
  <sheetFormatPr defaultRowHeight="15.75" x14ac:dyDescent="0.25"/>
  <cols>
    <col min="1" max="1" width="29.85546875" style="73" customWidth="1"/>
    <col min="2" max="2" width="10.7109375" style="55" customWidth="1"/>
    <col min="3" max="3" width="35.7109375" style="36" customWidth="1"/>
    <col min="4" max="4" width="25.7109375" style="55" customWidth="1"/>
    <col min="5" max="5" width="15.7109375" style="55" customWidth="1"/>
    <col min="6" max="6" width="2.7109375" style="65" customWidth="1"/>
    <col min="7" max="7" width="20.7109375" style="57" customWidth="1"/>
    <col min="8" max="8" width="14.140625" style="57" customWidth="1"/>
    <col min="9" max="9" width="13.85546875" style="57" customWidth="1"/>
    <col min="10" max="10" width="14.42578125" style="55" customWidth="1"/>
  </cols>
  <sheetData>
    <row r="1" spans="1:8" ht="21.75" thickTop="1" x14ac:dyDescent="0.25">
      <c r="A1" s="67" t="s">
        <v>98</v>
      </c>
      <c r="B1" s="68" t="s">
        <v>29</v>
      </c>
      <c r="C1" s="69" t="s">
        <v>50</v>
      </c>
      <c r="D1" s="70" t="s">
        <v>51</v>
      </c>
      <c r="E1" s="70" t="s">
        <v>55</v>
      </c>
      <c r="F1" s="71"/>
      <c r="G1" s="72" t="s">
        <v>56</v>
      </c>
      <c r="H1" s="94" t="s">
        <v>112</v>
      </c>
    </row>
    <row r="2" spans="1:8" ht="21" x14ac:dyDescent="0.25">
      <c r="C2" s="97" t="s">
        <v>3</v>
      </c>
      <c r="D2" s="55" t="s">
        <v>114</v>
      </c>
      <c r="E2" s="46"/>
      <c r="F2" s="63"/>
      <c r="G2" s="55" t="s">
        <v>115</v>
      </c>
      <c r="H2" s="92" t="s">
        <v>107</v>
      </c>
    </row>
    <row r="3" spans="1:8" ht="21" x14ac:dyDescent="0.25">
      <c r="C3" s="97" t="s">
        <v>0</v>
      </c>
      <c r="D3" s="55" t="s">
        <v>116</v>
      </c>
      <c r="E3" s="46"/>
      <c r="F3" s="63"/>
      <c r="H3" s="91" t="s">
        <v>108</v>
      </c>
    </row>
    <row r="4" spans="1:8" x14ac:dyDescent="0.25">
      <c r="D4" s="45"/>
      <c r="E4" s="46"/>
      <c r="F4" s="63"/>
      <c r="H4" s="93" t="s">
        <v>111</v>
      </c>
    </row>
    <row r="5" spans="1:8" ht="16.5" thickBot="1" x14ac:dyDescent="0.3">
      <c r="A5" s="101" t="s">
        <v>99</v>
      </c>
      <c r="B5" s="1"/>
      <c r="C5" s="8" t="s">
        <v>28</v>
      </c>
      <c r="D5" s="30" t="s">
        <v>27</v>
      </c>
      <c r="E5" s="46"/>
      <c r="F5" s="63"/>
      <c r="G5" s="41" t="s">
        <v>49</v>
      </c>
      <c r="H5" s="95" t="s">
        <v>113</v>
      </c>
    </row>
    <row r="6" spans="1:8" ht="16.5" thickTop="1" x14ac:dyDescent="0.25">
      <c r="A6" s="101"/>
      <c r="B6" s="77">
        <v>1</v>
      </c>
      <c r="C6" s="7" t="s">
        <v>4</v>
      </c>
      <c r="D6" s="38" t="s">
        <v>117</v>
      </c>
      <c r="F6" s="63"/>
    </row>
    <row r="7" spans="1:8" x14ac:dyDescent="0.25">
      <c r="A7" s="101"/>
      <c r="B7" s="77">
        <v>2</v>
      </c>
      <c r="C7" s="7" t="s">
        <v>5</v>
      </c>
      <c r="D7" s="39" t="s">
        <v>118</v>
      </c>
      <c r="F7" s="63"/>
    </row>
    <row r="8" spans="1:8" x14ac:dyDescent="0.25">
      <c r="A8" s="101"/>
      <c r="B8" s="77">
        <v>3</v>
      </c>
      <c r="C8" s="7" t="s">
        <v>9</v>
      </c>
      <c r="D8" s="25">
        <v>1.98</v>
      </c>
      <c r="F8" s="63"/>
    </row>
    <row r="9" spans="1:8" ht="18.75" x14ac:dyDescent="0.25">
      <c r="A9" s="101"/>
      <c r="B9" s="78">
        <v>4</v>
      </c>
      <c r="C9" s="7" t="s">
        <v>90</v>
      </c>
      <c r="D9" s="44"/>
      <c r="F9" s="63"/>
    </row>
    <row r="10" spans="1:8" ht="18.75" x14ac:dyDescent="0.25">
      <c r="A10" s="101"/>
      <c r="B10" s="78">
        <v>5</v>
      </c>
      <c r="C10" s="7" t="s">
        <v>91</v>
      </c>
      <c r="D10" s="25"/>
      <c r="F10" s="63"/>
    </row>
    <row r="11" spans="1:8" x14ac:dyDescent="0.25">
      <c r="A11" s="101"/>
      <c r="B11" s="77">
        <v>6</v>
      </c>
      <c r="C11" s="7" t="s">
        <v>41</v>
      </c>
      <c r="D11" s="25">
        <v>11.13</v>
      </c>
      <c r="E11" s="55" t="s">
        <v>121</v>
      </c>
      <c r="F11" s="63"/>
    </row>
    <row r="12" spans="1:8" x14ac:dyDescent="0.25">
      <c r="A12" s="101"/>
      <c r="B12" s="45" t="s">
        <v>65</v>
      </c>
      <c r="C12" s="7" t="s">
        <v>42</v>
      </c>
      <c r="D12" s="9" t="str">
        <f>CONCATENATE(D11-0.44," to ",D11+0.75," mag")</f>
        <v>10.69 to 11.88 mag</v>
      </c>
      <c r="F12" s="63"/>
    </row>
    <row r="13" spans="1:8" x14ac:dyDescent="0.25">
      <c r="A13" s="101"/>
      <c r="B13" s="78">
        <v>7</v>
      </c>
      <c r="C13" s="7" t="s">
        <v>40</v>
      </c>
      <c r="D13" s="40"/>
      <c r="E13" s="47"/>
      <c r="F13" s="63"/>
    </row>
    <row r="14" spans="1:8" x14ac:dyDescent="0.25">
      <c r="B14" s="45"/>
      <c r="C14" s="6"/>
      <c r="D14" s="48"/>
      <c r="E14" s="47"/>
      <c r="F14" s="63"/>
    </row>
    <row r="15" spans="1:8" x14ac:dyDescent="0.25">
      <c r="A15" s="99" t="s">
        <v>103</v>
      </c>
      <c r="B15" s="45"/>
      <c r="C15" s="10" t="s">
        <v>52</v>
      </c>
      <c r="D15" s="56" t="s">
        <v>27</v>
      </c>
      <c r="F15" s="63"/>
      <c r="G15" s="42" t="s">
        <v>53</v>
      </c>
    </row>
    <row r="16" spans="1:8" x14ac:dyDescent="0.25">
      <c r="A16" s="100"/>
      <c r="B16" s="77">
        <v>8</v>
      </c>
      <c r="C16" s="11" t="s">
        <v>22</v>
      </c>
      <c r="D16" s="14">
        <v>43256</v>
      </c>
      <c r="F16" s="63"/>
      <c r="G16" s="58"/>
    </row>
    <row r="17" spans="1:10" x14ac:dyDescent="0.25">
      <c r="A17" s="100"/>
      <c r="B17" s="45" t="s">
        <v>66</v>
      </c>
      <c r="C17" s="11" t="s">
        <v>54</v>
      </c>
      <c r="D17" s="15" t="s">
        <v>95</v>
      </c>
      <c r="F17" s="63"/>
      <c r="G17" s="58" t="s">
        <v>104</v>
      </c>
      <c r="I17" s="58"/>
    </row>
    <row r="18" spans="1:10" x14ac:dyDescent="0.25">
      <c r="A18" s="100"/>
      <c r="B18" s="77">
        <v>9</v>
      </c>
      <c r="C18" s="11" t="s">
        <v>1</v>
      </c>
      <c r="D18" s="49">
        <v>8274.4279999999999</v>
      </c>
      <c r="F18" s="64"/>
      <c r="G18" s="58"/>
      <c r="I18" s="58"/>
    </row>
    <row r="19" spans="1:10" x14ac:dyDescent="0.25">
      <c r="A19" s="100"/>
      <c r="B19" s="77">
        <v>10</v>
      </c>
      <c r="C19" s="11" t="s">
        <v>2</v>
      </c>
      <c r="D19" s="66">
        <v>8274.6329999999998</v>
      </c>
      <c r="F19" s="64"/>
      <c r="G19" s="58"/>
      <c r="I19" s="58"/>
    </row>
    <row r="20" spans="1:10" x14ac:dyDescent="0.25">
      <c r="A20" s="100"/>
      <c r="B20" s="45" t="s">
        <v>67</v>
      </c>
      <c r="C20" s="11" t="s">
        <v>36</v>
      </c>
      <c r="D20" s="50">
        <f>(D18+D19)/2</f>
        <v>8274.5305000000008</v>
      </c>
      <c r="E20" s="55">
        <v>8274.5310000000009</v>
      </c>
      <c r="F20" s="63"/>
      <c r="G20" s="74"/>
      <c r="H20" s="55" t="s">
        <v>109</v>
      </c>
      <c r="I20" s="79" t="s">
        <v>46</v>
      </c>
    </row>
    <row r="21" spans="1:10" ht="18.75" x14ac:dyDescent="0.25">
      <c r="A21" s="100"/>
      <c r="B21" s="96">
        <v>11</v>
      </c>
      <c r="C21" s="12" t="s">
        <v>97</v>
      </c>
      <c r="D21" s="51"/>
      <c r="E21" s="17" t="s">
        <v>95</v>
      </c>
      <c r="F21" s="63"/>
      <c r="G21" s="75"/>
      <c r="H21" s="53" t="s">
        <v>45</v>
      </c>
      <c r="I21" s="79" t="s">
        <v>110</v>
      </c>
    </row>
    <row r="22" spans="1:10" x14ac:dyDescent="0.25">
      <c r="A22" s="100"/>
      <c r="B22" s="45" t="s">
        <v>68</v>
      </c>
      <c r="C22" s="13" t="s">
        <v>43</v>
      </c>
      <c r="D22" s="52" t="str">
        <f>IF(D21="","",ABS((D20-D21)*24*60))</f>
        <v/>
      </c>
      <c r="E22" s="53" t="s">
        <v>37</v>
      </c>
      <c r="F22" s="64"/>
      <c r="G22" s="58"/>
      <c r="I22" s="58"/>
    </row>
    <row r="23" spans="1:10" x14ac:dyDescent="0.25">
      <c r="B23" s="45"/>
      <c r="F23" s="63"/>
    </row>
    <row r="24" spans="1:10" x14ac:dyDescent="0.25">
      <c r="A24" s="101" t="s">
        <v>100</v>
      </c>
      <c r="B24" s="45" t="s">
        <v>23</v>
      </c>
      <c r="C24" s="8" t="s">
        <v>33</v>
      </c>
      <c r="D24" s="16" t="s">
        <v>85</v>
      </c>
      <c r="E24" s="16" t="s">
        <v>84</v>
      </c>
      <c r="F24" s="63"/>
    </row>
    <row r="25" spans="1:10" x14ac:dyDescent="0.25">
      <c r="A25" s="100"/>
      <c r="B25" s="80">
        <v>12</v>
      </c>
      <c r="C25" s="7" t="s">
        <v>34</v>
      </c>
      <c r="D25" s="81" t="s">
        <v>48</v>
      </c>
      <c r="E25" s="84">
        <v>39.002083329999998</v>
      </c>
      <c r="F25" s="62"/>
      <c r="G25" s="58"/>
      <c r="I25" s="58"/>
    </row>
    <row r="26" spans="1:10" x14ac:dyDescent="0.25">
      <c r="A26" s="100"/>
      <c r="B26" s="80">
        <v>13</v>
      </c>
      <c r="C26" s="7" t="s">
        <v>35</v>
      </c>
      <c r="D26" s="83" t="s">
        <v>47</v>
      </c>
      <c r="E26" s="84">
        <v>76.955972200000005</v>
      </c>
      <c r="F26" s="62"/>
      <c r="G26" s="58"/>
      <c r="I26" s="58"/>
    </row>
    <row r="27" spans="1:10" x14ac:dyDescent="0.25">
      <c r="A27" s="100"/>
      <c r="B27" s="80" t="s">
        <v>86</v>
      </c>
      <c r="C27" s="7" t="s">
        <v>82</v>
      </c>
      <c r="D27" s="83" t="s">
        <v>83</v>
      </c>
      <c r="E27" s="84">
        <v>283.04402779999998</v>
      </c>
      <c r="F27" s="62"/>
      <c r="G27" s="58"/>
      <c r="H27" s="58"/>
      <c r="I27" s="58"/>
      <c r="J27" s="53"/>
    </row>
    <row r="28" spans="1:10" x14ac:dyDescent="0.25">
      <c r="A28" s="100"/>
      <c r="B28" s="80">
        <v>14</v>
      </c>
      <c r="C28" s="7" t="s">
        <v>44</v>
      </c>
      <c r="D28" s="82">
        <v>55.777999999999999</v>
      </c>
      <c r="F28" s="64"/>
      <c r="G28" s="58"/>
      <c r="I28" s="58"/>
    </row>
    <row r="29" spans="1:10" x14ac:dyDescent="0.25">
      <c r="B29" s="45"/>
      <c r="C29" s="3"/>
      <c r="D29" s="19"/>
      <c r="E29" s="19"/>
      <c r="F29" s="63"/>
      <c r="G29" s="59"/>
      <c r="H29" s="58"/>
      <c r="I29" s="58"/>
      <c r="J29" s="53"/>
    </row>
    <row r="30" spans="1:10" x14ac:dyDescent="0.25">
      <c r="A30" s="99" t="s">
        <v>101</v>
      </c>
      <c r="B30" s="45"/>
      <c r="C30" s="10" t="s">
        <v>58</v>
      </c>
      <c r="D30" s="19"/>
      <c r="E30" s="19"/>
      <c r="F30" s="63"/>
      <c r="G30" s="59"/>
      <c r="H30" s="58"/>
      <c r="I30" s="58"/>
      <c r="J30" s="53"/>
    </row>
    <row r="31" spans="1:10" x14ac:dyDescent="0.25">
      <c r="A31" s="100"/>
      <c r="B31" s="80">
        <v>15</v>
      </c>
      <c r="C31" s="23" t="s">
        <v>57</v>
      </c>
      <c r="D31" s="85" t="s">
        <v>88</v>
      </c>
      <c r="E31" s="53"/>
      <c r="F31" s="64"/>
      <c r="G31" s="58"/>
      <c r="H31" s="58"/>
      <c r="I31" s="58"/>
      <c r="J31" s="53"/>
    </row>
    <row r="32" spans="1:10" x14ac:dyDescent="0.25">
      <c r="A32" s="100"/>
      <c r="B32" s="80">
        <v>16</v>
      </c>
      <c r="C32" s="11" t="s">
        <v>10</v>
      </c>
      <c r="D32" s="86">
        <v>152</v>
      </c>
      <c r="F32" s="64"/>
      <c r="G32" s="58"/>
      <c r="I32" s="58"/>
    </row>
    <row r="33" spans="1:10" x14ac:dyDescent="0.25">
      <c r="A33" s="100"/>
      <c r="B33" s="80">
        <v>17</v>
      </c>
      <c r="C33" s="11" t="s">
        <v>11</v>
      </c>
      <c r="D33" s="87">
        <v>1372</v>
      </c>
      <c r="F33" s="64"/>
      <c r="G33" s="58"/>
      <c r="I33" s="58"/>
    </row>
    <row r="34" spans="1:10" x14ac:dyDescent="0.25">
      <c r="A34" s="100"/>
      <c r="B34" s="80">
        <v>18</v>
      </c>
      <c r="C34" s="23" t="s">
        <v>39</v>
      </c>
      <c r="D34" s="85" t="s">
        <v>87</v>
      </c>
      <c r="F34" s="64"/>
      <c r="G34" s="58"/>
      <c r="I34" s="58"/>
    </row>
    <row r="35" spans="1:10" x14ac:dyDescent="0.25">
      <c r="A35" s="100"/>
      <c r="B35" s="80">
        <v>19</v>
      </c>
      <c r="C35" s="11" t="s">
        <v>7</v>
      </c>
      <c r="D35" s="86">
        <v>1.3</v>
      </c>
      <c r="F35" s="64"/>
      <c r="G35" s="58"/>
      <c r="I35" s="58"/>
    </row>
    <row r="36" spans="1:10" x14ac:dyDescent="0.25">
      <c r="A36" s="100"/>
      <c r="B36" s="80">
        <v>20</v>
      </c>
      <c r="C36" s="11" t="s">
        <v>6</v>
      </c>
      <c r="D36" s="86">
        <v>8.8000000000000007</v>
      </c>
      <c r="F36" s="64"/>
      <c r="G36" s="58"/>
      <c r="I36" s="58"/>
    </row>
    <row r="37" spans="1:10" x14ac:dyDescent="0.25">
      <c r="A37" s="100"/>
      <c r="B37" s="80">
        <v>21</v>
      </c>
      <c r="C37" s="11" t="s">
        <v>8</v>
      </c>
      <c r="D37" s="86">
        <v>0.5</v>
      </c>
      <c r="F37" s="64"/>
      <c r="G37" s="58"/>
      <c r="I37" s="58"/>
    </row>
    <row r="38" spans="1:10" x14ac:dyDescent="0.25">
      <c r="A38" s="100"/>
      <c r="B38" s="80">
        <v>22</v>
      </c>
      <c r="C38" s="11" t="s">
        <v>73</v>
      </c>
      <c r="D38" s="87">
        <v>45000</v>
      </c>
      <c r="F38" s="64"/>
      <c r="G38" s="58"/>
      <c r="I38" s="58"/>
    </row>
    <row r="39" spans="1:10" x14ac:dyDescent="0.25">
      <c r="A39" s="100"/>
      <c r="B39" s="45"/>
      <c r="C39" s="11" t="s">
        <v>23</v>
      </c>
      <c r="D39" s="4" t="s">
        <v>24</v>
      </c>
      <c r="E39" s="4" t="s">
        <v>25</v>
      </c>
      <c r="F39" s="63"/>
    </row>
    <row r="40" spans="1:10" x14ac:dyDescent="0.25">
      <c r="A40" s="100"/>
      <c r="B40" s="80">
        <v>23</v>
      </c>
      <c r="C40" s="11" t="s">
        <v>75</v>
      </c>
      <c r="D40" s="88">
        <v>2184</v>
      </c>
      <c r="E40" s="85">
        <v>1472</v>
      </c>
      <c r="F40" s="63"/>
      <c r="G40" s="59" t="s">
        <v>74</v>
      </c>
    </row>
    <row r="41" spans="1:10" x14ac:dyDescent="0.25">
      <c r="A41" s="100"/>
      <c r="B41" s="80">
        <v>24</v>
      </c>
      <c r="C41" s="11" t="s">
        <v>76</v>
      </c>
      <c r="D41" s="89">
        <v>6.8</v>
      </c>
      <c r="E41" s="86">
        <v>6.8</v>
      </c>
      <c r="F41" s="63"/>
      <c r="G41" s="59" t="s">
        <v>74</v>
      </c>
    </row>
    <row r="42" spans="1:10" x14ac:dyDescent="0.25">
      <c r="A42" s="100"/>
      <c r="B42" s="80">
        <v>25</v>
      </c>
      <c r="C42" s="11" t="s">
        <v>77</v>
      </c>
      <c r="D42" s="90">
        <v>1</v>
      </c>
      <c r="E42" s="87">
        <v>1</v>
      </c>
      <c r="F42" s="63"/>
    </row>
    <row r="43" spans="1:10" x14ac:dyDescent="0.25">
      <c r="A43" s="100"/>
      <c r="B43" s="45" t="s">
        <v>69</v>
      </c>
      <c r="C43" s="11" t="s">
        <v>13</v>
      </c>
      <c r="D43" s="31">
        <f>3438*D40*D41/1000/$D$33</f>
        <v>37.214595918367351</v>
      </c>
      <c r="E43" s="21">
        <f>3438*E40*E41/1000/$D$33</f>
        <v>25.082365014577256</v>
      </c>
      <c r="F43" s="63"/>
    </row>
    <row r="44" spans="1:10" x14ac:dyDescent="0.25">
      <c r="A44" s="100"/>
      <c r="B44" s="45" t="s">
        <v>70</v>
      </c>
      <c r="C44" s="11" t="s">
        <v>12</v>
      </c>
      <c r="D44" s="32">
        <f>206265*D41*D42/1000/$D$33</f>
        <v>1.0223046647230321</v>
      </c>
      <c r="E44" s="22">
        <f>206265*E41*E42/1000/$D$33</f>
        <v>1.0223046647230321</v>
      </c>
      <c r="F44" s="63"/>
    </row>
    <row r="45" spans="1:10" x14ac:dyDescent="0.25">
      <c r="B45" s="45"/>
      <c r="C45" s="3"/>
      <c r="D45" s="19"/>
      <c r="E45" s="19"/>
      <c r="F45" s="63"/>
      <c r="G45" s="59"/>
      <c r="H45" s="58"/>
      <c r="I45" s="58"/>
      <c r="J45" s="53"/>
    </row>
    <row r="46" spans="1:10" x14ac:dyDescent="0.25">
      <c r="A46" s="101" t="s">
        <v>102</v>
      </c>
      <c r="B46" s="45"/>
      <c r="C46" s="8" t="s">
        <v>59</v>
      </c>
      <c r="D46" s="37"/>
      <c r="E46" s="37"/>
      <c r="F46" s="63"/>
    </row>
    <row r="47" spans="1:10" x14ac:dyDescent="0.25">
      <c r="A47" s="100"/>
      <c r="B47" s="96">
        <v>26</v>
      </c>
      <c r="C47" s="7" t="s">
        <v>26</v>
      </c>
      <c r="D47" s="24" t="s">
        <v>119</v>
      </c>
      <c r="E47" s="54"/>
      <c r="F47" s="63"/>
    </row>
    <row r="48" spans="1:10" x14ac:dyDescent="0.25">
      <c r="A48" s="100"/>
      <c r="B48" s="96">
        <v>27</v>
      </c>
      <c r="C48" s="7" t="s">
        <v>38</v>
      </c>
      <c r="D48" s="20" t="s">
        <v>120</v>
      </c>
      <c r="E48" s="37"/>
      <c r="F48" s="63"/>
    </row>
    <row r="49" spans="1:10" x14ac:dyDescent="0.25">
      <c r="A49" s="100"/>
      <c r="B49" s="96">
        <v>28</v>
      </c>
      <c r="C49" s="7" t="s">
        <v>60</v>
      </c>
      <c r="D49" s="20">
        <v>150</v>
      </c>
      <c r="E49" s="37"/>
      <c r="F49" s="63"/>
      <c r="G49" s="59"/>
      <c r="H49" s="58"/>
      <c r="I49" s="58"/>
      <c r="J49" s="53"/>
    </row>
    <row r="50" spans="1:10" x14ac:dyDescent="0.25">
      <c r="A50" s="100"/>
      <c r="B50" s="96">
        <v>29</v>
      </c>
      <c r="C50" s="7" t="s">
        <v>61</v>
      </c>
      <c r="D50" s="20">
        <v>0</v>
      </c>
      <c r="E50" s="61" t="s">
        <v>89</v>
      </c>
      <c r="F50" s="63"/>
      <c r="G50" s="59"/>
      <c r="H50" s="58"/>
      <c r="I50" s="58"/>
      <c r="J50" s="53"/>
    </row>
    <row r="51" spans="1:10" x14ac:dyDescent="0.25">
      <c r="A51" s="100"/>
      <c r="B51" s="96">
        <v>30</v>
      </c>
      <c r="C51" s="7" t="s">
        <v>62</v>
      </c>
      <c r="D51" s="18">
        <v>150</v>
      </c>
      <c r="E51" s="37"/>
      <c r="F51" s="63"/>
      <c r="G51" s="59"/>
      <c r="H51" s="58"/>
      <c r="I51" s="58"/>
      <c r="J51" s="53"/>
    </row>
    <row r="52" spans="1:10" x14ac:dyDescent="0.25">
      <c r="B52" s="45"/>
      <c r="C52" s="3"/>
      <c r="D52" s="19"/>
      <c r="E52" s="37"/>
      <c r="F52" s="63"/>
      <c r="G52" s="59"/>
      <c r="H52" s="58"/>
      <c r="I52" s="58"/>
      <c r="J52" s="53"/>
    </row>
    <row r="53" spans="1:10" x14ac:dyDescent="0.25">
      <c r="A53" s="99" t="s">
        <v>105</v>
      </c>
      <c r="B53" s="45"/>
      <c r="C53" s="10" t="s">
        <v>63</v>
      </c>
      <c r="D53" s="19"/>
      <c r="E53" s="37"/>
      <c r="F53" s="63"/>
      <c r="G53" s="59"/>
      <c r="H53" s="58"/>
      <c r="I53" s="58"/>
      <c r="J53" s="53"/>
    </row>
    <row r="54" spans="1:10" x14ac:dyDescent="0.25">
      <c r="A54" s="100"/>
      <c r="B54" s="45"/>
      <c r="C54" s="11" t="s">
        <v>30</v>
      </c>
      <c r="D54" s="98" t="s">
        <v>27</v>
      </c>
      <c r="F54" s="63"/>
      <c r="G54" s="43" t="s">
        <v>64</v>
      </c>
    </row>
    <row r="55" spans="1:10" x14ac:dyDescent="0.25">
      <c r="A55" s="100"/>
      <c r="B55" s="78">
        <v>31</v>
      </c>
      <c r="C55" s="11" t="s">
        <v>31</v>
      </c>
      <c r="D55" s="5"/>
      <c r="F55" s="63"/>
    </row>
    <row r="56" spans="1:10" x14ac:dyDescent="0.25">
      <c r="A56" s="100"/>
      <c r="B56" s="78">
        <v>32</v>
      </c>
      <c r="C56" s="11" t="s">
        <v>32</v>
      </c>
      <c r="D56" s="25" t="s">
        <v>23</v>
      </c>
      <c r="F56" s="63"/>
    </row>
    <row r="57" spans="1:10" x14ac:dyDescent="0.25">
      <c r="A57" s="100"/>
      <c r="B57" s="96">
        <v>33</v>
      </c>
      <c r="C57" s="11" t="s">
        <v>19</v>
      </c>
      <c r="D57" s="25"/>
      <c r="F57" s="63"/>
    </row>
    <row r="58" spans="1:10" x14ac:dyDescent="0.25">
      <c r="A58" s="100"/>
      <c r="B58" s="45" t="s">
        <v>71</v>
      </c>
      <c r="C58" s="11" t="s">
        <v>21</v>
      </c>
      <c r="D58" s="26">
        <v>11</v>
      </c>
      <c r="F58" s="63"/>
    </row>
    <row r="59" spans="1:10" x14ac:dyDescent="0.25">
      <c r="A59" s="100"/>
      <c r="B59" s="45"/>
      <c r="C59" s="23" t="s">
        <v>14</v>
      </c>
      <c r="D59" s="29"/>
      <c r="F59" s="63"/>
    </row>
    <row r="60" spans="1:10" x14ac:dyDescent="0.25">
      <c r="A60" s="100"/>
      <c r="B60" s="96">
        <v>34</v>
      </c>
      <c r="C60" s="11" t="s">
        <v>20</v>
      </c>
      <c r="D60" s="25"/>
      <c r="F60" s="63"/>
    </row>
    <row r="61" spans="1:10" x14ac:dyDescent="0.25">
      <c r="A61" s="100"/>
      <c r="B61" s="45" t="s">
        <v>72</v>
      </c>
      <c r="C61" s="11" t="s">
        <v>16</v>
      </c>
      <c r="D61" s="26">
        <f>D60*D58</f>
        <v>0</v>
      </c>
      <c r="F61" s="63"/>
    </row>
    <row r="62" spans="1:10" x14ac:dyDescent="0.25">
      <c r="A62" s="100"/>
      <c r="B62" s="96">
        <v>35</v>
      </c>
      <c r="C62" s="11" t="s">
        <v>17</v>
      </c>
      <c r="D62" s="27" t="s">
        <v>23</v>
      </c>
      <c r="F62" s="63"/>
    </row>
    <row r="63" spans="1:10" x14ac:dyDescent="0.25">
      <c r="A63" s="100"/>
      <c r="B63" s="45">
        <v>36</v>
      </c>
      <c r="C63" s="11" t="s">
        <v>18</v>
      </c>
      <c r="D63" s="26" t="e">
        <f>SQRT(4*D61*D61+D62*D62)</f>
        <v>#VALUE!</v>
      </c>
      <c r="F63" s="63"/>
    </row>
    <row r="64" spans="1:10" x14ac:dyDescent="0.25">
      <c r="A64" s="100"/>
      <c r="B64" s="45"/>
      <c r="C64" s="23" t="s">
        <v>15</v>
      </c>
      <c r="D64" s="29"/>
      <c r="F64" s="63"/>
    </row>
    <row r="65" spans="1:6" x14ac:dyDescent="0.25">
      <c r="A65" s="100"/>
      <c r="B65" s="96">
        <v>37</v>
      </c>
      <c r="C65" s="11" t="s">
        <v>16</v>
      </c>
      <c r="D65" s="25">
        <v>15</v>
      </c>
      <c r="F65" s="63"/>
    </row>
    <row r="66" spans="1:6" x14ac:dyDescent="0.25">
      <c r="A66" s="100"/>
      <c r="B66" s="96">
        <v>38</v>
      </c>
      <c r="C66" s="11" t="s">
        <v>17</v>
      </c>
      <c r="D66" s="25">
        <v>27</v>
      </c>
      <c r="F66" s="63"/>
    </row>
    <row r="67" spans="1:6" x14ac:dyDescent="0.25">
      <c r="A67" s="100"/>
      <c r="B67" s="96">
        <v>39</v>
      </c>
      <c r="C67" s="11" t="s">
        <v>18</v>
      </c>
      <c r="D67" s="28">
        <v>41</v>
      </c>
      <c r="F67" s="63"/>
    </row>
    <row r="68" spans="1:6" x14ac:dyDescent="0.25">
      <c r="B68" s="2"/>
      <c r="F68" s="63"/>
    </row>
  </sheetData>
  <mergeCells count="6">
    <mergeCell ref="A53:A67"/>
    <mergeCell ref="A5:A13"/>
    <mergeCell ref="A15:A22"/>
    <mergeCell ref="A24:A28"/>
    <mergeCell ref="A30:A44"/>
    <mergeCell ref="A46:A51"/>
  </mergeCells>
  <hyperlinks>
    <hyperlink ref="G5" r:id="rId1"/>
    <hyperlink ref="D5" r:id="rId2"/>
    <hyperlink ref="D15" r:id="rId3"/>
    <hyperlink ref="D54" r:id="rId4"/>
    <hyperlink ref="G54" r:id="rId5"/>
    <hyperlink ref="G15" r:id="rId6"/>
  </hyperlinks>
  <printOptions horizontalCentered="1" verticalCentered="1"/>
  <pageMargins left="0.2" right="0.2" top="0.25" bottom="0.25" header="0" footer="0"/>
  <pageSetup scale="71" orientation="portrait"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dropdown_options!$C$4:$C$5</xm:f>
          </x14:formula1>
          <xm:sqref>D17 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defaultRowHeight="15" x14ac:dyDescent="0.25"/>
  <cols>
    <col min="1" max="1" width="16.5703125" customWidth="1"/>
    <col min="2" max="2" width="56.28515625" customWidth="1"/>
  </cols>
  <sheetData>
    <row r="1" spans="1:2" ht="15.75" x14ac:dyDescent="0.25">
      <c r="A1" s="36" t="s">
        <v>106</v>
      </c>
      <c r="B1" s="33" t="s">
        <v>78</v>
      </c>
    </row>
    <row r="2" spans="1:2" ht="15.75" x14ac:dyDescent="0.25">
      <c r="A2" s="36"/>
    </row>
    <row r="3" spans="1:2" ht="15.75" x14ac:dyDescent="0.25">
      <c r="A3" s="36" t="s">
        <v>79</v>
      </c>
      <c r="B3" s="34" t="s">
        <v>49</v>
      </c>
    </row>
    <row r="4" spans="1:2" ht="15.75" x14ac:dyDescent="0.25">
      <c r="A4" s="36"/>
    </row>
    <row r="5" spans="1:2" ht="15.75" x14ac:dyDescent="0.25">
      <c r="A5" s="36" t="s">
        <v>80</v>
      </c>
      <c r="B5" s="33" t="s">
        <v>53</v>
      </c>
    </row>
    <row r="6" spans="1:2" ht="15.75" x14ac:dyDescent="0.25">
      <c r="A6" s="35"/>
    </row>
    <row r="7" spans="1:2" ht="15.75" x14ac:dyDescent="0.25">
      <c r="A7" s="35" t="s">
        <v>81</v>
      </c>
      <c r="B7" s="76" t="s">
        <v>64</v>
      </c>
    </row>
  </sheetData>
  <hyperlinks>
    <hyperlink ref="B7"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sheetData>
    <row r="1" spans="1:3" x14ac:dyDescent="0.25">
      <c r="A1" t="s">
        <v>92</v>
      </c>
    </row>
    <row r="4" spans="1:3" x14ac:dyDescent="0.25">
      <c r="A4" t="s">
        <v>93</v>
      </c>
      <c r="C4" s="60" t="s">
        <v>94</v>
      </c>
    </row>
    <row r="5" spans="1:3" x14ac:dyDescent="0.25">
      <c r="C5" s="60" t="s">
        <v>95</v>
      </c>
    </row>
    <row r="9" spans="1:3" x14ac:dyDescent="0.25">
      <c r="A9"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06in</vt:lpstr>
      <vt:lpstr>links</vt:lpstr>
      <vt:lpstr>dropdown_options</vt:lpstr>
      <vt:lpstr>'06in'!Print_Area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denjoan</dc:creator>
  <cp:lastModifiedBy>Elizabeth Warner</cp:lastModifiedBy>
  <cp:lastPrinted>2018-06-05T15:48:19Z</cp:lastPrinted>
  <dcterms:created xsi:type="dcterms:W3CDTF">2015-12-30T12:41:11Z</dcterms:created>
  <dcterms:modified xsi:type="dcterms:W3CDTF">2018-06-05T20:00:51Z</dcterms:modified>
</cp:coreProperties>
</file>